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480" windowHeight="10110" activeTab="0"/>
  </bookViews>
  <sheets>
    <sheet name="M&amp;F,active" sheetId="1" r:id="rId1"/>
  </sheets>
  <definedNames/>
  <calcPr fullCalcOnLoad="1"/>
</workbook>
</file>

<file path=xl/sharedStrings.xml><?xml version="1.0" encoding="utf-8"?>
<sst xmlns="http://schemas.openxmlformats.org/spreadsheetml/2006/main" count="55" uniqueCount="31">
  <si>
    <t>PAL</t>
  </si>
  <si>
    <t>METs</t>
  </si>
  <si>
    <t>Household tasks, moderate effort</t>
  </si>
  <si>
    <t>Mopping</t>
  </si>
  <si>
    <t>Raking lawn</t>
  </si>
  <si>
    <t>Vacuuming</t>
  </si>
  <si>
    <t>Walking the dog</t>
  </si>
  <si>
    <t>Mowing lawn (power mower)</t>
  </si>
  <si>
    <t>Cycling (moderately)</t>
  </si>
  <si>
    <t>Light activity while sitting</t>
  </si>
  <si>
    <t>Loading/unloading car</t>
  </si>
  <si>
    <t>Taking out trash</t>
  </si>
  <si>
    <t>Walking from house to car or bus</t>
  </si>
  <si>
    <t>Watering the plants</t>
  </si>
  <si>
    <t>Tennis (doubles)</t>
  </si>
  <si>
    <t>Woman</t>
  </si>
  <si>
    <t>Man</t>
  </si>
  <si>
    <t>PA</t>
  </si>
  <si>
    <t>Activity: activities performed in the past 24 hours</t>
  </si>
  <si>
    <t xml:space="preserve">Duration: length of each activity performed </t>
  </si>
  <si>
    <t>Age (y)</t>
  </si>
  <si>
    <t>Weight (kg)</t>
  </si>
  <si>
    <t>Height (m)</t>
  </si>
  <si>
    <t>ΔPAL: physical activity impacts on energy expenditure</t>
  </si>
  <si>
    <t>Table. Template for Calculation of Estimated Energy Requirements for an Active Man and Woman</t>
  </si>
  <si>
    <t>BEE indicates basal energy expenditure; METs, metabolic equivalents; PAL, physical activity level; PA, physical activity coefficient; TEE, total energy expenditure.</t>
  </si>
  <si>
    <r>
      <t>Activity</t>
    </r>
    <r>
      <rPr>
        <vertAlign val="superscript"/>
        <sz val="10"/>
        <rFont val="Arial"/>
        <family val="2"/>
      </rPr>
      <t>1</t>
    </r>
  </si>
  <si>
    <r>
      <t>BEE</t>
    </r>
    <r>
      <rPr>
        <sz val="10"/>
        <rFont val="Arial"/>
        <family val="0"/>
      </rPr>
      <t xml:space="preserve"> (kcal)</t>
    </r>
  </si>
  <si>
    <r>
      <t>Duration (min)</t>
    </r>
    <r>
      <rPr>
        <vertAlign val="superscript"/>
        <sz val="10"/>
        <rFont val="Arial"/>
        <family val="2"/>
      </rPr>
      <t>2</t>
    </r>
  </si>
  <si>
    <r>
      <t>Δ</t>
    </r>
    <r>
      <rPr>
        <sz val="10"/>
        <rFont val="Arial"/>
        <family val="0"/>
      </rPr>
      <t>PAL</t>
    </r>
    <r>
      <rPr>
        <vertAlign val="superscript"/>
        <sz val="10"/>
        <rFont val="Arial"/>
        <family val="2"/>
      </rPr>
      <t>3</t>
    </r>
  </si>
  <si>
    <r>
      <t>TEE</t>
    </r>
    <r>
      <rPr>
        <sz val="10"/>
        <rFont val="Arial"/>
        <family val="2"/>
      </rPr>
      <t xml:space="preserve"> (kcal)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</si>
</sst>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0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8.5"/>
      <name val="Arial"/>
      <family val="0"/>
    </font>
    <font>
      <vertAlign val="superscript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4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5" fontId="0" fillId="0" borderId="9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Fon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12" xfId="0" applyFon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165" fontId="0" fillId="0" borderId="15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workbookViewId="0" topLeftCell="A1">
      <selection activeCell="C18" sqref="C18:F18"/>
    </sheetView>
  </sheetViews>
  <sheetFormatPr defaultColWidth="9.140625" defaultRowHeight="12.75"/>
  <cols>
    <col min="1" max="1" width="1.421875" style="0" customWidth="1"/>
    <col min="3" max="3" width="4.00390625" style="0" bestFit="1" customWidth="1"/>
    <col min="4" max="4" width="7.140625" style="0" customWidth="1"/>
    <col min="5" max="5" width="6.00390625" style="0" bestFit="1" customWidth="1"/>
    <col min="6" max="6" width="9.00390625" style="0" bestFit="1" customWidth="1"/>
    <col min="7" max="7" width="28.8515625" style="0" bestFit="1" customWidth="1"/>
    <col min="8" max="8" width="7.8515625" style="0" bestFit="1" customWidth="1"/>
    <col min="9" max="9" width="5.8515625" style="0" bestFit="1" customWidth="1"/>
    <col min="10" max="10" width="17.421875" style="0" bestFit="1" customWidth="1"/>
    <col min="11" max="11" width="4.57421875" style="0" bestFit="1" customWidth="1"/>
    <col min="12" max="12" width="4.57421875" style="1" bestFit="1" customWidth="1"/>
    <col min="13" max="13" width="10.00390625" style="2" bestFit="1" customWidth="1"/>
  </cols>
  <sheetData>
    <row r="1" ht="12.75">
      <c r="B1" s="3" t="s">
        <v>24</v>
      </c>
    </row>
    <row r="2" ht="13.5" thickBot="1"/>
    <row r="3" spans="2:14" ht="30" customHeight="1" thickBot="1">
      <c r="B3" s="4" t="s">
        <v>16</v>
      </c>
      <c r="C3" s="5" t="s">
        <v>20</v>
      </c>
      <c r="D3" s="6" t="s">
        <v>21</v>
      </c>
      <c r="E3" s="6" t="s">
        <v>22</v>
      </c>
      <c r="F3" s="6" t="s">
        <v>27</v>
      </c>
      <c r="G3" s="7" t="s">
        <v>26</v>
      </c>
      <c r="H3" s="6" t="s">
        <v>28</v>
      </c>
      <c r="I3" s="7" t="s">
        <v>1</v>
      </c>
      <c r="J3" s="8" t="s">
        <v>29</v>
      </c>
      <c r="K3" s="7" t="s">
        <v>0</v>
      </c>
      <c r="L3" s="9" t="s">
        <v>17</v>
      </c>
      <c r="M3" s="10" t="s">
        <v>30</v>
      </c>
      <c r="N3" s="15"/>
    </row>
    <row r="4" spans="2:13" ht="12.75">
      <c r="B4" s="14"/>
      <c r="C4" s="36">
        <v>30</v>
      </c>
      <c r="D4" s="37">
        <v>70</v>
      </c>
      <c r="E4" s="36">
        <v>1.77</v>
      </c>
      <c r="F4" s="37">
        <f>293-3.8*C4+456.4*E4+10.12*D4</f>
        <v>1695.228</v>
      </c>
      <c r="G4" s="22" t="s">
        <v>2</v>
      </c>
      <c r="H4" s="22">
        <v>25</v>
      </c>
      <c r="I4" s="22">
        <v>3.5</v>
      </c>
      <c r="J4" s="33">
        <f aca="true" t="shared" si="0" ref="J4:J16">((I4-1)*((1.15/0.9)*H4)/1440)/(F$4/(0.0175*1440*D$4))</f>
        <v>0.057708969596485624</v>
      </c>
      <c r="K4" s="21"/>
      <c r="L4" s="16"/>
      <c r="M4" s="25"/>
    </row>
    <row r="5" spans="2:13" ht="12.75">
      <c r="B5" s="14"/>
      <c r="C5" s="21"/>
      <c r="D5" s="15"/>
      <c r="E5" s="21"/>
      <c r="F5" s="15"/>
      <c r="G5" s="24" t="s">
        <v>9</v>
      </c>
      <c r="H5" s="24">
        <v>120</v>
      </c>
      <c r="I5" s="24">
        <v>1.5</v>
      </c>
      <c r="J5" s="29">
        <f t="shared" si="0"/>
        <v>0.05540061081262619</v>
      </c>
      <c r="K5" s="23"/>
      <c r="L5" s="16"/>
      <c r="M5" s="25"/>
    </row>
    <row r="6" spans="2:13" ht="12.75">
      <c r="B6" s="14"/>
      <c r="C6" s="21"/>
      <c r="D6" s="15"/>
      <c r="E6" s="21"/>
      <c r="F6" s="15"/>
      <c r="G6" s="24" t="s">
        <v>10</v>
      </c>
      <c r="H6" s="24">
        <v>5</v>
      </c>
      <c r="I6" s="24">
        <v>3</v>
      </c>
      <c r="J6" s="29">
        <f t="shared" si="0"/>
        <v>0.0092334351354377</v>
      </c>
      <c r="K6" s="23"/>
      <c r="L6" s="16"/>
      <c r="M6" s="25"/>
    </row>
    <row r="7" spans="2:13" ht="12.75">
      <c r="B7" s="14"/>
      <c r="C7" s="21"/>
      <c r="D7" s="15"/>
      <c r="E7" s="21"/>
      <c r="F7" s="15"/>
      <c r="G7" s="24" t="s">
        <v>3</v>
      </c>
      <c r="H7" s="24">
        <v>10</v>
      </c>
      <c r="I7" s="24">
        <v>3.5</v>
      </c>
      <c r="J7" s="29">
        <f t="shared" si="0"/>
        <v>0.023083587838594245</v>
      </c>
      <c r="K7" s="23"/>
      <c r="L7" s="16"/>
      <c r="M7" s="25"/>
    </row>
    <row r="8" spans="2:13" ht="12.75">
      <c r="B8" s="14"/>
      <c r="C8" s="21"/>
      <c r="D8" s="15"/>
      <c r="E8" s="21"/>
      <c r="F8" s="15"/>
      <c r="G8" s="24" t="s">
        <v>4</v>
      </c>
      <c r="H8" s="24">
        <v>10</v>
      </c>
      <c r="I8" s="24">
        <v>4</v>
      </c>
      <c r="J8" s="29">
        <f t="shared" si="0"/>
        <v>0.027700305406313096</v>
      </c>
      <c r="K8" s="23"/>
      <c r="L8" s="16"/>
      <c r="M8" s="25"/>
    </row>
    <row r="9" spans="2:13" ht="12.75">
      <c r="B9" s="14"/>
      <c r="C9" s="21"/>
      <c r="D9" s="15"/>
      <c r="E9" s="21"/>
      <c r="F9" s="15"/>
      <c r="G9" s="24" t="s">
        <v>11</v>
      </c>
      <c r="H9" s="24">
        <v>5</v>
      </c>
      <c r="I9" s="24">
        <v>3</v>
      </c>
      <c r="J9" s="29">
        <f t="shared" si="0"/>
        <v>0.0092334351354377</v>
      </c>
      <c r="K9" s="23"/>
      <c r="L9" s="16"/>
      <c r="M9" s="25"/>
    </row>
    <row r="10" spans="2:13" ht="12.75">
      <c r="B10" s="14"/>
      <c r="C10" s="21"/>
      <c r="D10" s="15"/>
      <c r="E10" s="21"/>
      <c r="F10" s="15"/>
      <c r="G10" s="24" t="s">
        <v>5</v>
      </c>
      <c r="H10" s="24">
        <v>10</v>
      </c>
      <c r="I10" s="24">
        <v>3.5</v>
      </c>
      <c r="J10" s="29">
        <f t="shared" si="0"/>
        <v>0.023083587838594245</v>
      </c>
      <c r="K10" s="23"/>
      <c r="L10" s="16"/>
      <c r="M10" s="25"/>
    </row>
    <row r="11" spans="2:13" ht="12.75">
      <c r="B11" s="14"/>
      <c r="C11" s="21"/>
      <c r="D11" s="15"/>
      <c r="E11" s="21"/>
      <c r="F11" s="15"/>
      <c r="G11" s="24" t="s">
        <v>6</v>
      </c>
      <c r="H11" s="24">
        <v>15</v>
      </c>
      <c r="I11" s="24">
        <v>3</v>
      </c>
      <c r="J11" s="29">
        <f t="shared" si="0"/>
        <v>0.027700305406313096</v>
      </c>
      <c r="K11" s="23"/>
      <c r="L11" s="16"/>
      <c r="M11" s="25"/>
    </row>
    <row r="12" spans="2:13" ht="12.75">
      <c r="B12" s="14"/>
      <c r="C12" s="21"/>
      <c r="D12" s="15"/>
      <c r="E12" s="21"/>
      <c r="F12" s="15"/>
      <c r="G12" s="24" t="s">
        <v>12</v>
      </c>
      <c r="H12" s="24">
        <v>20</v>
      </c>
      <c r="I12" s="24">
        <v>2.5</v>
      </c>
      <c r="J12" s="29">
        <f t="shared" si="0"/>
        <v>0.027700305406313096</v>
      </c>
      <c r="K12" s="23"/>
      <c r="L12" s="16"/>
      <c r="M12" s="25"/>
    </row>
    <row r="13" spans="2:13" ht="12.75">
      <c r="B13" s="14"/>
      <c r="C13" s="21"/>
      <c r="D13" s="15"/>
      <c r="E13" s="21"/>
      <c r="F13" s="15"/>
      <c r="G13" s="24" t="s">
        <v>13</v>
      </c>
      <c r="H13" s="24">
        <v>12</v>
      </c>
      <c r="I13" s="24">
        <v>2.5</v>
      </c>
      <c r="J13" s="29">
        <f t="shared" si="0"/>
        <v>0.016620183243787858</v>
      </c>
      <c r="K13" s="23"/>
      <c r="L13" s="16"/>
      <c r="M13" s="25"/>
    </row>
    <row r="14" spans="2:13" ht="12.75">
      <c r="B14" s="14"/>
      <c r="C14" s="21"/>
      <c r="D14" s="15"/>
      <c r="E14" s="21"/>
      <c r="F14" s="15"/>
      <c r="G14" s="24" t="s">
        <v>7</v>
      </c>
      <c r="H14" s="24">
        <v>30</v>
      </c>
      <c r="I14" s="24">
        <v>4.5</v>
      </c>
      <c r="J14" s="29">
        <f t="shared" si="0"/>
        <v>0.09695106892209585</v>
      </c>
      <c r="K14" s="23"/>
      <c r="L14" s="16"/>
      <c r="M14" s="25"/>
    </row>
    <row r="15" spans="2:13" ht="12.75">
      <c r="B15" s="14"/>
      <c r="C15" s="21"/>
      <c r="D15" s="15"/>
      <c r="E15" s="21"/>
      <c r="F15" s="15"/>
      <c r="G15" s="24" t="s">
        <v>8</v>
      </c>
      <c r="H15" s="24">
        <v>25</v>
      </c>
      <c r="I15" s="24">
        <v>5.7</v>
      </c>
      <c r="J15" s="29">
        <f t="shared" si="0"/>
        <v>0.10849286284139296</v>
      </c>
      <c r="K15" s="23"/>
      <c r="L15" s="16"/>
      <c r="M15" s="25"/>
    </row>
    <row r="16" spans="2:13" ht="13.5" thickBot="1">
      <c r="B16" s="14"/>
      <c r="C16" s="21"/>
      <c r="D16" s="15"/>
      <c r="E16" s="21"/>
      <c r="F16" s="15"/>
      <c r="G16" s="20" t="s">
        <v>14</v>
      </c>
      <c r="H16" s="20">
        <v>60</v>
      </c>
      <c r="I16" s="20">
        <v>5</v>
      </c>
      <c r="J16" s="30">
        <f t="shared" si="0"/>
        <v>0.22160244325050477</v>
      </c>
      <c r="K16" s="31">
        <f>1.1+SUM(J$4:J$16)</f>
        <v>1.8045111008338965</v>
      </c>
      <c r="L16" s="16" t="str">
        <f>IF(K16&gt;=1.9,"1.54",IF(K16&gt;=1.6,"1.27",IF(K16&gt;=1.4,"1.12",IF(K16&gt;=1,"1",""))))</f>
        <v>1.27</v>
      </c>
      <c r="M16" s="32">
        <f>864-9.72*$C$4+L16*(14.2*$D$4+503*$E$4)</f>
        <v>2965.4737</v>
      </c>
    </row>
    <row r="17" spans="2:13" ht="30" customHeight="1" thickBot="1">
      <c r="B17" s="4" t="s">
        <v>15</v>
      </c>
      <c r="C17" s="5" t="s">
        <v>20</v>
      </c>
      <c r="D17" s="6" t="s">
        <v>21</v>
      </c>
      <c r="E17" s="6" t="s">
        <v>22</v>
      </c>
      <c r="F17" s="6" t="s">
        <v>27</v>
      </c>
      <c r="G17" s="7" t="s">
        <v>26</v>
      </c>
      <c r="H17" s="6" t="s">
        <v>28</v>
      </c>
      <c r="I17" s="7" t="s">
        <v>1</v>
      </c>
      <c r="J17" s="8" t="s">
        <v>29</v>
      </c>
      <c r="K17" s="7" t="s">
        <v>0</v>
      </c>
      <c r="L17" s="9" t="s">
        <v>17</v>
      </c>
      <c r="M17" s="10" t="s">
        <v>30</v>
      </c>
    </row>
    <row r="18" spans="2:13" ht="12.75">
      <c r="B18" s="14"/>
      <c r="C18" s="36">
        <v>30</v>
      </c>
      <c r="D18" s="37">
        <v>54</v>
      </c>
      <c r="E18" s="36">
        <v>1.63</v>
      </c>
      <c r="F18" s="37">
        <f>247-2.67*C18+401.5*E18+8.6*D18</f>
        <v>1285.745</v>
      </c>
      <c r="G18" s="22" t="s">
        <v>2</v>
      </c>
      <c r="H18" s="22">
        <v>25</v>
      </c>
      <c r="I18" s="22">
        <v>3.5</v>
      </c>
      <c r="J18" s="33">
        <f>((I18-1)*((1.15/0.9)*H18)/1440)/(F$18/(0.0175*1440*D$18))</f>
        <v>0.05869651447215429</v>
      </c>
      <c r="K18" s="21"/>
      <c r="L18" s="16"/>
      <c r="M18" s="25"/>
    </row>
    <row r="19" spans="2:13" ht="12.75">
      <c r="B19" s="14"/>
      <c r="C19" s="21"/>
      <c r="D19" s="15"/>
      <c r="E19" s="21"/>
      <c r="F19" s="15"/>
      <c r="G19" s="24" t="s">
        <v>9</v>
      </c>
      <c r="H19" s="24">
        <v>120</v>
      </c>
      <c r="I19" s="24">
        <v>1.5</v>
      </c>
      <c r="J19" s="29">
        <f aca="true" t="shared" si="1" ref="J19:J30">((I19-1)*((1.15/0.9)*H19)/1440)/(F$18/(0.0175*1440*D$18))</f>
        <v>0.05634865389326811</v>
      </c>
      <c r="K19" s="23"/>
      <c r="L19" s="16"/>
      <c r="M19" s="25"/>
    </row>
    <row r="20" spans="2:13" ht="12.75">
      <c r="B20" s="14"/>
      <c r="C20" s="21"/>
      <c r="D20" s="15"/>
      <c r="E20" s="21"/>
      <c r="F20" s="15"/>
      <c r="G20" s="24" t="s">
        <v>10</v>
      </c>
      <c r="H20" s="24">
        <v>5</v>
      </c>
      <c r="I20" s="24">
        <v>3</v>
      </c>
      <c r="J20" s="29">
        <f t="shared" si="1"/>
        <v>0.009391442315544686</v>
      </c>
      <c r="K20" s="23"/>
      <c r="L20" s="16"/>
      <c r="M20" s="25"/>
    </row>
    <row r="21" spans="2:13" ht="12.75">
      <c r="B21" s="14"/>
      <c r="C21" s="21"/>
      <c r="D21" s="15"/>
      <c r="E21" s="21"/>
      <c r="F21" s="15"/>
      <c r="G21" s="24" t="s">
        <v>3</v>
      </c>
      <c r="H21" s="24">
        <v>10</v>
      </c>
      <c r="I21" s="24">
        <v>3.5</v>
      </c>
      <c r="J21" s="29">
        <f t="shared" si="1"/>
        <v>0.023478605788861715</v>
      </c>
      <c r="K21" s="23"/>
      <c r="L21" s="16"/>
      <c r="M21" s="25"/>
    </row>
    <row r="22" spans="2:13" ht="12.75">
      <c r="B22" s="14"/>
      <c r="C22" s="21"/>
      <c r="D22" s="15"/>
      <c r="E22" s="21"/>
      <c r="F22" s="15"/>
      <c r="G22" s="24" t="s">
        <v>4</v>
      </c>
      <c r="H22" s="24">
        <v>10</v>
      </c>
      <c r="I22" s="24">
        <v>4</v>
      </c>
      <c r="J22" s="29">
        <f t="shared" si="1"/>
        <v>0.028174326946634055</v>
      </c>
      <c r="K22" s="23"/>
      <c r="L22" s="16"/>
      <c r="M22" s="25"/>
    </row>
    <row r="23" spans="2:13" ht="12.75">
      <c r="B23" s="14"/>
      <c r="C23" s="21"/>
      <c r="D23" s="15"/>
      <c r="E23" s="21"/>
      <c r="F23" s="15"/>
      <c r="G23" s="24" t="s">
        <v>11</v>
      </c>
      <c r="H23" s="24">
        <v>5</v>
      </c>
      <c r="I23" s="24">
        <v>3</v>
      </c>
      <c r="J23" s="29">
        <f t="shared" si="1"/>
        <v>0.009391442315544686</v>
      </c>
      <c r="K23" s="23"/>
      <c r="L23" s="16"/>
      <c r="M23" s="25"/>
    </row>
    <row r="24" spans="2:13" ht="12.75">
      <c r="B24" s="14"/>
      <c r="C24" s="21"/>
      <c r="D24" s="15"/>
      <c r="E24" s="21"/>
      <c r="F24" s="15"/>
      <c r="G24" s="24" t="s">
        <v>5</v>
      </c>
      <c r="H24" s="24">
        <v>10</v>
      </c>
      <c r="I24" s="24">
        <v>3.5</v>
      </c>
      <c r="J24" s="29">
        <f t="shared" si="1"/>
        <v>0.023478605788861715</v>
      </c>
      <c r="K24" s="23"/>
      <c r="L24" s="16"/>
      <c r="M24" s="25"/>
    </row>
    <row r="25" spans="2:13" ht="12.75">
      <c r="B25" s="14"/>
      <c r="C25" s="21"/>
      <c r="D25" s="15"/>
      <c r="E25" s="21"/>
      <c r="F25" s="15"/>
      <c r="G25" s="24" t="s">
        <v>6</v>
      </c>
      <c r="H25" s="24">
        <v>15</v>
      </c>
      <c r="I25" s="24">
        <v>3</v>
      </c>
      <c r="J25" s="29">
        <f t="shared" si="1"/>
        <v>0.028174326946634055</v>
      </c>
      <c r="K25" s="23"/>
      <c r="L25" s="16"/>
      <c r="M25" s="25"/>
    </row>
    <row r="26" spans="2:13" ht="12.75">
      <c r="B26" s="14"/>
      <c r="C26" s="21"/>
      <c r="D26" s="15"/>
      <c r="E26" s="21"/>
      <c r="F26" s="15"/>
      <c r="G26" s="24" t="s">
        <v>12</v>
      </c>
      <c r="H26" s="24">
        <v>20</v>
      </c>
      <c r="I26" s="24">
        <v>2.5</v>
      </c>
      <c r="J26" s="29">
        <f t="shared" si="1"/>
        <v>0.028174326946634055</v>
      </c>
      <c r="K26" s="23"/>
      <c r="L26" s="16"/>
      <c r="M26" s="25"/>
    </row>
    <row r="27" spans="2:13" ht="12.75">
      <c r="B27" s="14"/>
      <c r="C27" s="21"/>
      <c r="D27" s="15"/>
      <c r="E27" s="21"/>
      <c r="F27" s="15"/>
      <c r="G27" s="24" t="s">
        <v>13</v>
      </c>
      <c r="H27" s="24">
        <v>12</v>
      </c>
      <c r="I27" s="24">
        <v>2.5</v>
      </c>
      <c r="J27" s="29">
        <f t="shared" si="1"/>
        <v>0.016904596167980436</v>
      </c>
      <c r="K27" s="23"/>
      <c r="L27" s="16"/>
      <c r="M27" s="25"/>
    </row>
    <row r="28" spans="2:13" ht="12.75">
      <c r="B28" s="14"/>
      <c r="C28" s="21"/>
      <c r="D28" s="15"/>
      <c r="E28" s="21"/>
      <c r="F28" s="15"/>
      <c r="G28" s="24" t="s">
        <v>7</v>
      </c>
      <c r="H28" s="24">
        <v>30</v>
      </c>
      <c r="I28" s="24">
        <v>4.5</v>
      </c>
      <c r="J28" s="29">
        <f t="shared" si="1"/>
        <v>0.09861014431321921</v>
      </c>
      <c r="K28" s="23"/>
      <c r="L28" s="16"/>
      <c r="M28" s="25"/>
    </row>
    <row r="29" spans="2:13" ht="12.75">
      <c r="B29" s="14"/>
      <c r="C29" s="21"/>
      <c r="D29" s="15"/>
      <c r="E29" s="21"/>
      <c r="F29" s="15"/>
      <c r="G29" s="24" t="s">
        <v>8</v>
      </c>
      <c r="H29" s="24">
        <v>25</v>
      </c>
      <c r="I29" s="24">
        <v>5.7</v>
      </c>
      <c r="J29" s="29">
        <f t="shared" si="1"/>
        <v>0.11034944720765007</v>
      </c>
      <c r="K29" s="23"/>
      <c r="L29" s="16"/>
      <c r="M29" s="25"/>
    </row>
    <row r="30" spans="2:13" ht="13.5" thickBot="1">
      <c r="B30" s="17"/>
      <c r="C30" s="26"/>
      <c r="D30" s="18"/>
      <c r="E30" s="26"/>
      <c r="F30" s="18"/>
      <c r="G30" s="34" t="s">
        <v>14</v>
      </c>
      <c r="H30" s="34">
        <v>60</v>
      </c>
      <c r="I30" s="34">
        <v>5</v>
      </c>
      <c r="J30" s="35">
        <f t="shared" si="1"/>
        <v>0.22539461557307244</v>
      </c>
      <c r="K30" s="27">
        <f>1.1+SUM(J$18:J$30)</f>
        <v>1.8165670486760597</v>
      </c>
      <c r="L30" s="19" t="str">
        <f>IF(K30&gt;=1.9,"1.45",IF(K30&gt;=1.6,"1.27",IF(K30&gt;=1.4,"1.14",IF(K30&gt;=1,"1",""))))</f>
        <v>1.27</v>
      </c>
      <c r="M30" s="28">
        <f>387-7.31*$C$18+L30*(10.9*$D$18+660.7*$E$18)</f>
        <v>2282.93707</v>
      </c>
    </row>
    <row r="31" ht="12.75">
      <c r="B31" s="11" t="s">
        <v>25</v>
      </c>
    </row>
    <row r="32" spans="1:2" ht="13.5">
      <c r="A32" s="12">
        <v>1</v>
      </c>
      <c r="B32" s="13" t="s">
        <v>18</v>
      </c>
    </row>
    <row r="33" spans="1:2" ht="13.5">
      <c r="A33" s="12">
        <v>2</v>
      </c>
      <c r="B33" s="13" t="s">
        <v>19</v>
      </c>
    </row>
    <row r="34" spans="1:2" ht="13.5">
      <c r="A34" s="12">
        <v>3</v>
      </c>
      <c r="B34" s="13" t="s">
        <v>23</v>
      </c>
    </row>
  </sheetData>
  <printOptions/>
  <pageMargins left="0.75" right="0.75" top="1" bottom="1" header="0.5" footer="0.5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USDA/FNS</dc:creator>
  <cp:keywords/>
  <dc:description/>
  <cp:lastModifiedBy>ggl2-su</cp:lastModifiedBy>
  <cp:lastPrinted>2004-08-31T15:30:43Z</cp:lastPrinted>
  <dcterms:created xsi:type="dcterms:W3CDTF">2004-08-30T19:43:17Z</dcterms:created>
  <dcterms:modified xsi:type="dcterms:W3CDTF">2006-08-03T16:23:05Z</dcterms:modified>
  <cp:category/>
  <cp:version/>
  <cp:contentType/>
  <cp:contentStatus/>
</cp:coreProperties>
</file>